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JOAN PAYROLL\Wage Grids and Collective Agreements\"/>
    </mc:Choice>
  </mc:AlternateContent>
  <xr:revisionPtr revIDLastSave="0" documentId="13_ncr:1_{4DFFB4B3-96E6-46CC-9A56-ACB71E7E32D5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Schedule A Mar 2019" sheetId="2" r:id="rId1"/>
    <sheet name="Sheet1" sheetId="3" r:id="rId2"/>
  </sheets>
  <definedNames>
    <definedName name="_xlnm.Print_Area" localSheetId="1">Sheet1!$A$1:$J$47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4" i="3" l="1"/>
  <c r="E34" i="3"/>
  <c r="I34" i="3" s="1"/>
  <c r="F33" i="3"/>
  <c r="E33" i="3"/>
  <c r="I33" i="3" s="1"/>
  <c r="F32" i="3"/>
  <c r="E32" i="3"/>
  <c r="H32" i="3" s="1"/>
  <c r="F31" i="3"/>
  <c r="E31" i="3"/>
  <c r="I31" i="3" s="1"/>
  <c r="F30" i="3"/>
  <c r="E30" i="3"/>
  <c r="I30" i="3" s="1"/>
  <c r="F25" i="3"/>
  <c r="F26" i="3"/>
  <c r="F27" i="3"/>
  <c r="F28" i="3"/>
  <c r="F29" i="3"/>
  <c r="F35" i="3"/>
  <c r="F36" i="3"/>
  <c r="F37" i="3"/>
  <c r="F38" i="3"/>
  <c r="F39" i="3"/>
  <c r="F44" i="3" s="1"/>
  <c r="F40" i="3"/>
  <c r="F45" i="3" s="1"/>
  <c r="F41" i="3"/>
  <c r="F46" i="3" s="1"/>
  <c r="F42" i="3"/>
  <c r="F47" i="3" s="1"/>
  <c r="F18" i="3"/>
  <c r="G18" i="3" s="1"/>
  <c r="I18" i="3" s="1"/>
  <c r="F19" i="3"/>
  <c r="G19" i="3" s="1"/>
  <c r="I19" i="3" s="1"/>
  <c r="F20" i="3"/>
  <c r="G20" i="3" s="1"/>
  <c r="I20" i="3" s="1"/>
  <c r="F21" i="3"/>
  <c r="G21" i="3" s="1"/>
  <c r="H21" i="3" s="1"/>
  <c r="F22" i="3"/>
  <c r="G22" i="3" s="1"/>
  <c r="I22" i="3" s="1"/>
  <c r="F23" i="3"/>
  <c r="G23" i="3" s="1"/>
  <c r="I23" i="3" s="1"/>
  <c r="F17" i="3"/>
  <c r="G17" i="3" s="1"/>
  <c r="I17" i="3" s="1"/>
  <c r="E18" i="3"/>
  <c r="E19" i="3"/>
  <c r="E20" i="3"/>
  <c r="E21" i="3"/>
  <c r="E22" i="3"/>
  <c r="E23" i="3"/>
  <c r="E25" i="3"/>
  <c r="I25" i="3" s="1"/>
  <c r="J25" i="3" s="1"/>
  <c r="E26" i="3"/>
  <c r="H26" i="3" s="1"/>
  <c r="E27" i="3"/>
  <c r="H27" i="3" s="1"/>
  <c r="E28" i="3"/>
  <c r="H28" i="3" s="1"/>
  <c r="E29" i="3"/>
  <c r="H29" i="3" s="1"/>
  <c r="E35" i="3"/>
  <c r="H35" i="3" s="1"/>
  <c r="E36" i="3"/>
  <c r="H36" i="3" s="1"/>
  <c r="E37" i="3"/>
  <c r="H37" i="3" s="1"/>
  <c r="E38" i="3"/>
  <c r="H38" i="3" s="1"/>
  <c r="E39" i="3"/>
  <c r="H39" i="3" s="1"/>
  <c r="E40" i="3"/>
  <c r="I40" i="3" s="1"/>
  <c r="I45" i="3" s="1"/>
  <c r="J45" i="3" s="1"/>
  <c r="E41" i="3"/>
  <c r="I41" i="3" s="1"/>
  <c r="I46" i="3" s="1"/>
  <c r="J46" i="3" s="1"/>
  <c r="E42" i="3"/>
  <c r="I42" i="3" s="1"/>
  <c r="I47" i="3" s="1"/>
  <c r="J47" i="3" s="1"/>
  <c r="E17" i="3"/>
  <c r="I32" i="3" l="1"/>
  <c r="H31" i="3"/>
  <c r="H34" i="3"/>
  <c r="H30" i="3"/>
  <c r="H33" i="3"/>
  <c r="I36" i="3"/>
  <c r="I35" i="3"/>
  <c r="H20" i="3"/>
  <c r="I29" i="3"/>
  <c r="J29" i="3" s="1"/>
  <c r="I39" i="3"/>
  <c r="I44" i="3" s="1"/>
  <c r="J44" i="3" s="1"/>
  <c r="I28" i="3"/>
  <c r="J28" i="3" s="1"/>
  <c r="H25" i="3"/>
  <c r="I38" i="3"/>
  <c r="I27" i="3"/>
  <c r="J27" i="3" s="1"/>
  <c r="H23" i="3"/>
  <c r="I37" i="3"/>
  <c r="I26" i="3"/>
  <c r="J26" i="3" s="1"/>
  <c r="I21" i="3"/>
  <c r="H18" i="3"/>
  <c r="H42" i="3"/>
  <c r="H22" i="3"/>
  <c r="H17" i="3"/>
  <c r="H19" i="3"/>
  <c r="H41" i="3"/>
  <c r="H40" i="3"/>
  <c r="E4" i="2" l="1"/>
  <c r="F4" i="2" s="1"/>
  <c r="E16" i="2"/>
  <c r="F16" i="2"/>
  <c r="E17" i="2"/>
  <c r="F17" i="2" s="1"/>
  <c r="E18" i="2"/>
  <c r="F18" i="2" s="1"/>
  <c r="E19" i="2"/>
  <c r="F19" i="2" s="1"/>
  <c r="E20" i="2"/>
  <c r="F20" i="2"/>
  <c r="E21" i="2"/>
  <c r="F21" i="2" s="1"/>
  <c r="E22" i="2"/>
  <c r="F22" i="2" s="1"/>
  <c r="E23" i="2"/>
  <c r="F23" i="2" s="1"/>
  <c r="E24" i="2"/>
  <c r="F24" i="2"/>
  <c r="E25" i="2"/>
  <c r="F25" i="2" s="1"/>
  <c r="E26" i="2"/>
  <c r="F26" i="2" s="1"/>
  <c r="E27" i="2"/>
  <c r="F27" i="2" s="1"/>
  <c r="E28" i="2"/>
  <c r="F28" i="2"/>
  <c r="E29" i="2"/>
  <c r="F29" i="2" s="1"/>
  <c r="E30" i="2"/>
  <c r="F30" i="2" s="1"/>
  <c r="E31" i="2"/>
  <c r="F31" i="2" s="1"/>
  <c r="E32" i="2"/>
  <c r="F32" i="2"/>
  <c r="E33" i="2"/>
  <c r="F33" i="2" s="1"/>
  <c r="E34" i="2"/>
  <c r="F34" i="2" s="1"/>
  <c r="E35" i="2"/>
  <c r="F35" i="2" s="1"/>
  <c r="E6" i="2"/>
  <c r="F6" i="2"/>
  <c r="E7" i="2"/>
  <c r="F7" i="2" s="1"/>
  <c r="E8" i="2"/>
  <c r="F8" i="2" s="1"/>
  <c r="E9" i="2"/>
  <c r="F9" i="2" s="1"/>
  <c r="E10" i="2"/>
  <c r="F10" i="2"/>
  <c r="E11" i="2"/>
  <c r="F11" i="2" s="1"/>
  <c r="E12" i="2"/>
  <c r="F12" i="2" s="1"/>
  <c r="E13" i="2"/>
  <c r="F13" i="2" s="1"/>
</calcChain>
</file>

<file path=xl/sharedStrings.xml><?xml version="1.0" encoding="utf-8"?>
<sst xmlns="http://schemas.openxmlformats.org/spreadsheetml/2006/main" count="53" uniqueCount="27">
  <si>
    <t>Hours</t>
  </si>
  <si>
    <t>Years</t>
  </si>
  <si>
    <t>Current</t>
  </si>
  <si>
    <t>All</t>
  </si>
  <si>
    <t>RN only</t>
  </si>
  <si>
    <t>RN</t>
  </si>
  <si>
    <t>Start</t>
  </si>
  <si>
    <t>Aft. Prob</t>
  </si>
  <si>
    <t>All but RN</t>
  </si>
  <si>
    <t>RPN</t>
  </si>
  <si>
    <t>PSW/HCA Therapeutic Recreationist</t>
  </si>
  <si>
    <t>Cook</t>
  </si>
  <si>
    <t>Dietary Aide</t>
  </si>
  <si>
    <t>EXPIRED</t>
  </si>
  <si>
    <t>$0.50
RPN ONLY</t>
  </si>
  <si>
    <t>Pre Nov 29-22</t>
  </si>
  <si>
    <t>USW
Cook</t>
  </si>
  <si>
    <t>USW
Food Service Worker
(Certified)</t>
  </si>
  <si>
    <t xml:space="preserve">
USW
Dietary Aide
(Not Certified)
</t>
  </si>
  <si>
    <t>USW 
Registered Nurse</t>
  </si>
  <si>
    <t>ONA Master</t>
  </si>
  <si>
    <t xml:space="preserve">USW
Registered Practical Nurse
</t>
  </si>
  <si>
    <t xml:space="preserve">USW
Personal Support Worker
</t>
  </si>
  <si>
    <t>USW
Therapeutic Recreationist</t>
  </si>
  <si>
    <t>29-Nov-22
Incl. $3.00 PSW PWE</t>
  </si>
  <si>
    <t xml:space="preserve"> USW WAGE GRID - NOV 29-21 to NOV 28-23 </t>
  </si>
  <si>
    <t>01-Mar-23
$0.10
DA ONLY
*No FSW Cert.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</si>
</sst>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164" formatCode="&quot;$&quot;#,##0.00;[Red]\-&quot;$&quot;#,##0.00"/>
    <numFmt numFmtId="165" formatCode="_-&quot;$&quot;* #,##0.00_-;\-&quot;$&quot;* #,##0.00_-;_-&quot;$&quot;* &quot;-&quot;??_-;_-@_-"/>
    <numFmt numFmtId="166" formatCode="0.0%"/>
    <numFmt numFmtId="167" formatCode="_-&quot;$&quot;* #,##0.000_-;\-&quot;$&quot;* #,##0.000_-;_-&quot;$&quot;* &quot;-&quot;??_-;_-@_-"/>
    <numFmt numFmtId="168" formatCode="[$-409]d\-mmm\-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</fills>
  <borders count="4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135">
    <xf numFmtId="0" fontId="0" fillId="0" borderId="0" xfId="0"/>
    <xf numFmtId="0" fontId="0" fillId="0" borderId="6" xfId="0" applyBorder="1"/>
    <xf numFmtId="166" fontId="2" fillId="0" borderId="3" xfId="0" applyNumberFormat="1" applyFont="1" applyBorder="1" applyAlignment="1">
      <alignment horizontal="center" vertical="center"/>
    </xf>
    <xf numFmtId="15" fontId="2" fillId="0" borderId="5" xfId="0" applyNumberFormat="1" applyFont="1" applyBorder="1" applyAlignment="1">
      <alignment horizontal="center" vertical="center"/>
    </xf>
    <xf numFmtId="15" fontId="2" fillId="0" borderId="7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65" fontId="3" fillId="0" borderId="5" xfId="1" applyFont="1" applyBorder="1" applyAlignment="1">
      <alignment horizontal="center" vertical="center"/>
    </xf>
    <xf numFmtId="165" fontId="4" fillId="0" borderId="5" xfId="1" applyFont="1" applyBorder="1" applyAlignment="1">
      <alignment horizontal="center" vertical="center"/>
    </xf>
    <xf numFmtId="165" fontId="4" fillId="0" borderId="4" xfId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5" xfId="0" applyBorder="1"/>
    <xf numFmtId="164" fontId="2" fillId="0" borderId="5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65" fontId="4" fillId="0" borderId="8" xfId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6" fontId="2" fillId="0" borderId="2" xfId="0" applyNumberFormat="1" applyFont="1" applyBorder="1" applyAlignment="1">
      <alignment horizontal="center" vertical="center"/>
    </xf>
    <xf numFmtId="0" fontId="0" fillId="0" borderId="11" xfId="0" applyBorder="1"/>
    <xf numFmtId="15" fontId="2" fillId="0" borderId="12" xfId="0" applyNumberFormat="1" applyFont="1" applyBorder="1" applyAlignment="1">
      <alignment horizontal="center" vertical="center"/>
    </xf>
    <xf numFmtId="166" fontId="2" fillId="0" borderId="4" xfId="0" applyNumberFormat="1" applyFont="1" applyBorder="1" applyAlignment="1">
      <alignment horizontal="center" vertical="center"/>
    </xf>
    <xf numFmtId="0" fontId="0" fillId="0" borderId="2" xfId="0" applyBorder="1"/>
    <xf numFmtId="0" fontId="0" fillId="0" borderId="8" xfId="0" applyBorder="1"/>
    <xf numFmtId="0" fontId="2" fillId="0" borderId="7" xfId="0" applyFont="1" applyBorder="1" applyAlignment="1">
      <alignment vertical="center"/>
    </xf>
    <xf numFmtId="165" fontId="2" fillId="0" borderId="2" xfId="0" applyNumberFormat="1" applyFont="1" applyBorder="1" applyAlignment="1">
      <alignment horizontal="center" vertical="center"/>
    </xf>
    <xf numFmtId="15" fontId="7" fillId="2" borderId="8" xfId="0" applyNumberFormat="1" applyFont="1" applyFill="1" applyBorder="1" applyAlignment="1">
      <alignment horizontal="center" vertical="center"/>
    </xf>
    <xf numFmtId="9" fontId="7" fillId="2" borderId="2" xfId="0" quotePrefix="1" applyNumberFormat="1" applyFont="1" applyFill="1" applyBorder="1" applyAlignment="1">
      <alignment horizontal="center" vertical="center"/>
    </xf>
    <xf numFmtId="165" fontId="7" fillId="2" borderId="7" xfId="0" applyNumberFormat="1" applyFont="1" applyFill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165" fontId="5" fillId="2" borderId="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168" fontId="5" fillId="0" borderId="8" xfId="0" applyNumberFormat="1" applyFont="1" applyBorder="1" applyAlignment="1">
      <alignment horizontal="center" vertical="center"/>
    </xf>
    <xf numFmtId="168" fontId="7" fillId="0" borderId="8" xfId="0" applyNumberFormat="1" applyFont="1" applyBorder="1" applyAlignment="1">
      <alignment horizontal="center" vertical="center"/>
    </xf>
    <xf numFmtId="165" fontId="7" fillId="2" borderId="13" xfId="0" applyNumberFormat="1" applyFont="1" applyFill="1" applyBorder="1" applyAlignment="1">
      <alignment horizontal="center" vertical="center"/>
    </xf>
    <xf numFmtId="168" fontId="0" fillId="0" borderId="0" xfId="0" applyNumberFormat="1"/>
    <xf numFmtId="165" fontId="7" fillId="2" borderId="15" xfId="0" applyNumberFormat="1" applyFont="1" applyFill="1" applyBorder="1" applyAlignment="1">
      <alignment horizontal="center" vertical="center"/>
    </xf>
    <xf numFmtId="165" fontId="7" fillId="2" borderId="14" xfId="0" applyNumberFormat="1" applyFont="1" applyFill="1" applyBorder="1" applyAlignment="1">
      <alignment horizontal="center" vertical="center"/>
    </xf>
    <xf numFmtId="166" fontId="5" fillId="0" borderId="7" xfId="0" applyNumberFormat="1" applyFont="1" applyBorder="1" applyAlignment="1">
      <alignment horizontal="center" vertical="center"/>
    </xf>
    <xf numFmtId="166" fontId="7" fillId="0" borderId="7" xfId="0" applyNumberFormat="1" applyFont="1" applyBorder="1" applyAlignment="1">
      <alignment horizontal="center" vertical="center"/>
    </xf>
    <xf numFmtId="168" fontId="7" fillId="2" borderId="8" xfId="0" applyNumberFormat="1" applyFont="1" applyFill="1" applyBorder="1" applyAlignment="1">
      <alignment horizontal="center" vertical="center"/>
    </xf>
    <xf numFmtId="165" fontId="2" fillId="0" borderId="14" xfId="0" applyNumberFormat="1" applyFont="1" applyBorder="1" applyAlignment="1">
      <alignment horizontal="center" vertical="center"/>
    </xf>
    <xf numFmtId="165" fontId="2" fillId="0" borderId="4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65" fontId="7" fillId="2" borderId="16" xfId="0" applyNumberFormat="1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65" fontId="7" fillId="2" borderId="20" xfId="0" applyNumberFormat="1" applyFont="1" applyFill="1" applyBorder="1" applyAlignment="1">
      <alignment horizontal="center" vertical="center"/>
    </xf>
    <xf numFmtId="0" fontId="0" fillId="0" borderId="18" xfId="0" applyBorder="1"/>
    <xf numFmtId="0" fontId="2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44" fontId="0" fillId="0" borderId="23" xfId="0" applyNumberFormat="1" applyBorder="1"/>
    <xf numFmtId="44" fontId="0" fillId="0" borderId="24" xfId="0" applyNumberFormat="1" applyBorder="1"/>
    <xf numFmtId="44" fontId="0" fillId="0" borderId="25" xfId="0" applyNumberFormat="1" applyBorder="1"/>
    <xf numFmtId="167" fontId="2" fillId="0" borderId="19" xfId="0" applyNumberFormat="1" applyFont="1" applyBorder="1" applyAlignment="1">
      <alignment horizontal="center" vertical="center"/>
    </xf>
    <xf numFmtId="167" fontId="2" fillId="0" borderId="17" xfId="0" applyNumberFormat="1" applyFont="1" applyBorder="1" applyAlignment="1">
      <alignment horizontal="center" vertical="center"/>
    </xf>
    <xf numFmtId="167" fontId="2" fillId="0" borderId="21" xfId="0" applyNumberFormat="1" applyFont="1" applyBorder="1" applyAlignment="1">
      <alignment horizontal="center" vertical="center"/>
    </xf>
    <xf numFmtId="167" fontId="2" fillId="0" borderId="26" xfId="0" applyNumberFormat="1" applyFont="1" applyBorder="1" applyAlignment="1">
      <alignment horizontal="center" vertical="center"/>
    </xf>
    <xf numFmtId="167" fontId="2" fillId="0" borderId="27" xfId="0" applyNumberFormat="1" applyFont="1" applyBorder="1" applyAlignment="1">
      <alignment horizontal="center" vertical="center"/>
    </xf>
    <xf numFmtId="167" fontId="2" fillId="0" borderId="28" xfId="0" applyNumberFormat="1" applyFont="1" applyBorder="1" applyAlignment="1">
      <alignment horizontal="center" vertical="center"/>
    </xf>
    <xf numFmtId="165" fontId="2" fillId="0" borderId="23" xfId="0" applyNumberFormat="1" applyFont="1" applyBorder="1" applyAlignment="1">
      <alignment horizontal="center" vertical="center"/>
    </xf>
    <xf numFmtId="165" fontId="2" fillId="0" borderId="24" xfId="0" applyNumberFormat="1" applyFont="1" applyBorder="1" applyAlignment="1">
      <alignment horizontal="center" vertical="center"/>
    </xf>
    <xf numFmtId="165" fontId="2" fillId="0" borderId="25" xfId="0" applyNumberFormat="1" applyFont="1" applyBorder="1" applyAlignment="1">
      <alignment horizontal="center" vertical="center"/>
    </xf>
    <xf numFmtId="165" fontId="0" fillId="0" borderId="23" xfId="1" applyFont="1" applyBorder="1"/>
    <xf numFmtId="165" fontId="0" fillId="0" borderId="24" xfId="1" applyFont="1" applyBorder="1"/>
    <xf numFmtId="168" fontId="5" fillId="0" borderId="15" xfId="0" applyNumberFormat="1" applyFont="1" applyBorder="1" applyAlignment="1">
      <alignment horizontal="center"/>
    </xf>
    <xf numFmtId="168" fontId="5" fillId="0" borderId="8" xfId="0" applyNumberFormat="1" applyFont="1" applyBorder="1" applyAlignment="1">
      <alignment horizontal="center"/>
    </xf>
    <xf numFmtId="168" fontId="5" fillId="0" borderId="1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167" fontId="2" fillId="0" borderId="6" xfId="0" applyNumberFormat="1" applyFont="1" applyBorder="1" applyAlignment="1">
      <alignment horizontal="center" vertical="center"/>
    </xf>
    <xf numFmtId="167" fontId="2" fillId="0" borderId="0" xfId="0" applyNumberFormat="1" applyFont="1" applyAlignment="1">
      <alignment horizontal="center" vertical="center"/>
    </xf>
    <xf numFmtId="167" fontId="2" fillId="0" borderId="31" xfId="0" applyNumberFormat="1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165" fontId="7" fillId="2" borderId="33" xfId="0" applyNumberFormat="1" applyFont="1" applyFill="1" applyBorder="1" applyAlignment="1">
      <alignment horizontal="center" vertical="center"/>
    </xf>
    <xf numFmtId="167" fontId="2" fillId="0" borderId="34" xfId="0" applyNumberFormat="1" applyFont="1" applyBorder="1" applyAlignment="1">
      <alignment horizontal="center" vertical="center"/>
    </xf>
    <xf numFmtId="165" fontId="2" fillId="0" borderId="35" xfId="0" applyNumberFormat="1" applyFont="1" applyBorder="1" applyAlignment="1">
      <alignment horizontal="center" vertical="center"/>
    </xf>
    <xf numFmtId="167" fontId="2" fillId="0" borderId="36" xfId="0" applyNumberFormat="1" applyFont="1" applyBorder="1" applyAlignment="1">
      <alignment horizontal="center" vertical="center"/>
    </xf>
    <xf numFmtId="167" fontId="2" fillId="0" borderId="3" xfId="0" applyNumberFormat="1" applyFont="1" applyBorder="1" applyAlignment="1">
      <alignment horizontal="center" vertical="center"/>
    </xf>
    <xf numFmtId="165" fontId="7" fillId="0" borderId="0" xfId="0" applyNumberFormat="1" applyFont="1" applyAlignment="1">
      <alignment horizontal="center" vertical="center"/>
    </xf>
    <xf numFmtId="165" fontId="0" fillId="0" borderId="0" xfId="1" applyFont="1" applyFill="1" applyBorder="1"/>
    <xf numFmtId="165" fontId="2" fillId="0" borderId="37" xfId="0" applyNumberFormat="1" applyFont="1" applyBorder="1" applyAlignment="1">
      <alignment horizontal="center" vertical="center"/>
    </xf>
    <xf numFmtId="165" fontId="2" fillId="0" borderId="38" xfId="0" applyNumberFormat="1" applyFont="1" applyBorder="1" applyAlignment="1">
      <alignment horizontal="center" vertical="center"/>
    </xf>
    <xf numFmtId="165" fontId="2" fillId="0" borderId="39" xfId="0" applyNumberFormat="1" applyFont="1" applyBorder="1" applyAlignment="1">
      <alignment horizontal="center" vertical="center"/>
    </xf>
    <xf numFmtId="165" fontId="7" fillId="0" borderId="0" xfId="0" applyNumberFormat="1" applyFont="1" applyAlignment="1">
      <alignment horizontal="center" vertical="center" wrapText="1"/>
    </xf>
    <xf numFmtId="165" fontId="7" fillId="3" borderId="8" xfId="0" applyNumberFormat="1" applyFont="1" applyFill="1" applyBorder="1" applyAlignment="1">
      <alignment horizontal="center" vertical="center" wrapText="1"/>
    </xf>
    <xf numFmtId="165" fontId="7" fillId="3" borderId="7" xfId="0" applyNumberFormat="1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wrapText="1"/>
    </xf>
    <xf numFmtId="0" fontId="2" fillId="0" borderId="23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165" fontId="5" fillId="2" borderId="23" xfId="0" applyNumberFormat="1" applyFont="1" applyFill="1" applyBorder="1" applyAlignment="1">
      <alignment horizontal="center" vertical="center"/>
    </xf>
    <xf numFmtId="165" fontId="2" fillId="0" borderId="40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165" fontId="5" fillId="2" borderId="24" xfId="0" applyNumberFormat="1" applyFont="1" applyFill="1" applyBorder="1" applyAlignment="1">
      <alignment horizontal="center" vertical="center"/>
    </xf>
    <xf numFmtId="165" fontId="2" fillId="0" borderId="41" xfId="0" applyNumberFormat="1" applyFont="1" applyBorder="1" applyAlignment="1">
      <alignment horizontal="center" vertical="center"/>
    </xf>
    <xf numFmtId="165" fontId="0" fillId="0" borderId="35" xfId="1" applyFont="1" applyBorder="1"/>
    <xf numFmtId="165" fontId="7" fillId="2" borderId="37" xfId="0" applyNumberFormat="1" applyFont="1" applyFill="1" applyBorder="1" applyAlignment="1">
      <alignment horizontal="center" vertical="center"/>
    </xf>
    <xf numFmtId="165" fontId="7" fillId="2" borderId="38" xfId="0" applyNumberFormat="1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165" fontId="7" fillId="2" borderId="43" xfId="0" applyNumberFormat="1" applyFont="1" applyFill="1" applyBorder="1" applyAlignment="1">
      <alignment horizontal="center" vertical="center"/>
    </xf>
    <xf numFmtId="167" fontId="2" fillId="0" borderId="44" xfId="0" applyNumberFormat="1" applyFont="1" applyBorder="1" applyAlignment="1">
      <alignment horizontal="center" vertical="center"/>
    </xf>
    <xf numFmtId="165" fontId="0" fillId="0" borderId="2" xfId="1" applyFont="1" applyBorder="1"/>
    <xf numFmtId="168" fontId="7" fillId="2" borderId="11" xfId="0" applyNumberFormat="1" applyFont="1" applyFill="1" applyBorder="1" applyAlignment="1">
      <alignment horizontal="center" vertical="center"/>
    </xf>
    <xf numFmtId="165" fontId="7" fillId="2" borderId="45" xfId="0" applyNumberFormat="1" applyFont="1" applyFill="1" applyBorder="1" applyAlignment="1">
      <alignment horizontal="center" vertical="center"/>
    </xf>
    <xf numFmtId="0" fontId="0" fillId="0" borderId="35" xfId="0" applyBorder="1"/>
    <xf numFmtId="168" fontId="5" fillId="0" borderId="11" xfId="0" applyNumberFormat="1" applyFont="1" applyBorder="1" applyAlignment="1">
      <alignment horizontal="center" vertical="center"/>
    </xf>
    <xf numFmtId="168" fontId="7" fillId="0" borderId="11" xfId="0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0" fillId="0" borderId="30" xfId="0" applyBorder="1"/>
    <xf numFmtId="0" fontId="0" fillId="0" borderId="12" xfId="0" applyBorder="1"/>
    <xf numFmtId="0" fontId="2" fillId="0" borderId="8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FF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5"/>
  <sheetViews>
    <sheetView workbookViewId="0">
      <selection activeCell="F35" sqref="A1:F35"/>
    </sheetView>
  </sheetViews>
  <sheetFormatPr defaultRowHeight="15" x14ac:dyDescent="0.25"/>
  <cols>
    <col min="1" max="1" width="12.7109375" customWidth="1"/>
    <col min="4" max="4" width="9.140625" style="15"/>
    <col min="5" max="5" width="10.42578125" style="15" customWidth="1"/>
    <col min="6" max="6" width="13" style="15" customWidth="1"/>
  </cols>
  <sheetData>
    <row r="1" spans="1:7" ht="15.75" thickBot="1" x14ac:dyDescent="0.3">
      <c r="A1" s="22"/>
      <c r="B1" s="17" t="s">
        <v>0</v>
      </c>
      <c r="C1" s="17" t="s">
        <v>1</v>
      </c>
      <c r="D1" s="17" t="s">
        <v>2</v>
      </c>
      <c r="E1" s="23">
        <v>43101</v>
      </c>
      <c r="F1" s="23">
        <v>43466</v>
      </c>
      <c r="G1" s="1"/>
    </row>
    <row r="2" spans="1:7" x14ac:dyDescent="0.25">
      <c r="A2" s="26"/>
      <c r="B2" s="5"/>
      <c r="C2" s="5"/>
      <c r="D2" s="5"/>
      <c r="E2" s="3" t="s">
        <v>3</v>
      </c>
      <c r="F2" s="4" t="s">
        <v>4</v>
      </c>
      <c r="G2" s="1"/>
    </row>
    <row r="3" spans="1:7" ht="15.75" thickBot="1" x14ac:dyDescent="0.3">
      <c r="A3" s="25"/>
      <c r="B3" s="5"/>
      <c r="C3" s="5"/>
      <c r="D3" s="6"/>
      <c r="E3" s="2">
        <v>1.4E-2</v>
      </c>
      <c r="F3" s="21">
        <v>0.01</v>
      </c>
    </row>
    <row r="4" spans="1:7" x14ac:dyDescent="0.25">
      <c r="A4" s="117" t="s">
        <v>5</v>
      </c>
      <c r="B4" s="10"/>
      <c r="C4" s="10" t="s">
        <v>6</v>
      </c>
      <c r="D4" s="7">
        <v>28.71</v>
      </c>
      <c r="E4" s="12">
        <f>ROUND(D4*(1+E$3),2)</f>
        <v>29.11</v>
      </c>
      <c r="F4" s="12">
        <f>ROUND(E4*(1+F$3),2)</f>
        <v>29.4</v>
      </c>
    </row>
    <row r="5" spans="1:7" x14ac:dyDescent="0.25">
      <c r="A5" s="118"/>
      <c r="B5" s="11"/>
      <c r="C5" s="5" t="s">
        <v>7</v>
      </c>
      <c r="D5" s="7"/>
      <c r="E5" s="12"/>
      <c r="F5" s="12"/>
    </row>
    <row r="6" spans="1:7" x14ac:dyDescent="0.25">
      <c r="A6" s="118"/>
      <c r="B6" s="5">
        <v>1875</v>
      </c>
      <c r="C6" s="5">
        <v>1</v>
      </c>
      <c r="D6" s="8">
        <v>29.94</v>
      </c>
      <c r="E6" s="12">
        <f t="shared" ref="E6:E35" si="0">ROUND(D6*(1+E$3),2)</f>
        <v>30.36</v>
      </c>
      <c r="F6" s="12">
        <f t="shared" ref="F6:F13" si="1">ROUND(E6*(1+F$3),2)</f>
        <v>30.66</v>
      </c>
    </row>
    <row r="7" spans="1:7" x14ac:dyDescent="0.25">
      <c r="A7" s="118"/>
      <c r="B7" s="5">
        <v>3750</v>
      </c>
      <c r="C7" s="5">
        <v>2</v>
      </c>
      <c r="D7" s="8">
        <v>30.93</v>
      </c>
      <c r="E7" s="12">
        <f t="shared" si="0"/>
        <v>31.36</v>
      </c>
      <c r="F7" s="12">
        <f t="shared" si="1"/>
        <v>31.67</v>
      </c>
    </row>
    <row r="8" spans="1:7" x14ac:dyDescent="0.25">
      <c r="A8" s="118"/>
      <c r="B8" s="5">
        <v>5625</v>
      </c>
      <c r="C8" s="5">
        <v>3</v>
      </c>
      <c r="D8" s="8">
        <v>32.57</v>
      </c>
      <c r="E8" s="12">
        <f t="shared" si="0"/>
        <v>33.03</v>
      </c>
      <c r="F8" s="12">
        <f t="shared" si="1"/>
        <v>33.36</v>
      </c>
    </row>
    <row r="9" spans="1:7" x14ac:dyDescent="0.25">
      <c r="A9" s="118"/>
      <c r="B9" s="5">
        <v>7500</v>
      </c>
      <c r="C9" s="5">
        <v>4</v>
      </c>
      <c r="D9" s="8">
        <v>33.89</v>
      </c>
      <c r="E9" s="12">
        <f t="shared" si="0"/>
        <v>34.36</v>
      </c>
      <c r="F9" s="12">
        <f t="shared" si="1"/>
        <v>34.700000000000003</v>
      </c>
    </row>
    <row r="10" spans="1:7" x14ac:dyDescent="0.25">
      <c r="A10" s="118"/>
      <c r="B10" s="5">
        <v>9375</v>
      </c>
      <c r="C10" s="5">
        <v>5</v>
      </c>
      <c r="D10" s="8">
        <v>35.51</v>
      </c>
      <c r="E10" s="12">
        <f t="shared" si="0"/>
        <v>36.01</v>
      </c>
      <c r="F10" s="12">
        <f t="shared" si="1"/>
        <v>36.369999999999997</v>
      </c>
    </row>
    <row r="11" spans="1:7" x14ac:dyDescent="0.25">
      <c r="A11" s="118"/>
      <c r="B11" s="5">
        <v>11250</v>
      </c>
      <c r="C11" s="5">
        <v>6</v>
      </c>
      <c r="D11" s="8">
        <v>37.08</v>
      </c>
      <c r="E11" s="12">
        <f t="shared" si="0"/>
        <v>37.6</v>
      </c>
      <c r="F11" s="12">
        <f t="shared" si="1"/>
        <v>37.979999999999997</v>
      </c>
    </row>
    <row r="12" spans="1:7" x14ac:dyDescent="0.25">
      <c r="A12" s="118"/>
      <c r="B12" s="5">
        <v>13125</v>
      </c>
      <c r="C12" s="5">
        <v>7</v>
      </c>
      <c r="D12" s="8">
        <v>40.22</v>
      </c>
      <c r="E12" s="12">
        <f t="shared" si="0"/>
        <v>40.78</v>
      </c>
      <c r="F12" s="12">
        <f t="shared" si="1"/>
        <v>41.19</v>
      </c>
    </row>
    <row r="13" spans="1:7" ht="15.75" thickBot="1" x14ac:dyDescent="0.3">
      <c r="A13" s="119"/>
      <c r="B13" s="16">
        <v>15000</v>
      </c>
      <c r="C13" s="6">
        <v>8</v>
      </c>
      <c r="D13" s="9">
        <v>43.47</v>
      </c>
      <c r="E13" s="13">
        <f t="shared" si="0"/>
        <v>44.08</v>
      </c>
      <c r="F13" s="12">
        <f t="shared" si="1"/>
        <v>44.52</v>
      </c>
    </row>
    <row r="14" spans="1:7" x14ac:dyDescent="0.25">
      <c r="A14" s="27"/>
      <c r="B14" s="18"/>
      <c r="C14" s="18"/>
      <c r="D14" s="19"/>
      <c r="E14" s="20"/>
      <c r="F14" s="20" t="s">
        <v>8</v>
      </c>
    </row>
    <row r="15" spans="1:7" ht="15.75" thickBot="1" x14ac:dyDescent="0.3">
      <c r="A15" s="27"/>
      <c r="B15" s="16"/>
      <c r="C15" s="6"/>
      <c r="D15" s="9"/>
      <c r="E15" s="13"/>
      <c r="F15" s="24">
        <v>7.0000000000000001E-3</v>
      </c>
    </row>
    <row r="16" spans="1:7" x14ac:dyDescent="0.25">
      <c r="A16" s="120" t="s">
        <v>9</v>
      </c>
      <c r="B16" s="5"/>
      <c r="C16" s="5" t="s">
        <v>6</v>
      </c>
      <c r="D16" s="8">
        <v>24.59</v>
      </c>
      <c r="E16" s="12">
        <f t="shared" si="0"/>
        <v>24.93</v>
      </c>
      <c r="F16" s="12">
        <f>ROUND(E16*(1+F$15),2)</f>
        <v>25.1</v>
      </c>
    </row>
    <row r="17" spans="1:6" x14ac:dyDescent="0.25">
      <c r="A17" s="118"/>
      <c r="B17" s="11"/>
      <c r="C17" s="5" t="s">
        <v>7</v>
      </c>
      <c r="D17" s="8">
        <v>24.92</v>
      </c>
      <c r="E17" s="12">
        <f t="shared" si="0"/>
        <v>25.27</v>
      </c>
      <c r="F17" s="12">
        <f t="shared" ref="F17:F35" si="2">ROUND(E17*(1+F$15),2)</f>
        <v>25.45</v>
      </c>
    </row>
    <row r="18" spans="1:6" x14ac:dyDescent="0.25">
      <c r="A18" s="118"/>
      <c r="B18" s="5">
        <v>1875</v>
      </c>
      <c r="C18" s="5">
        <v>1</v>
      </c>
      <c r="D18" s="8">
        <v>25.59</v>
      </c>
      <c r="E18" s="12">
        <f t="shared" si="0"/>
        <v>25.95</v>
      </c>
      <c r="F18" s="12">
        <f t="shared" si="2"/>
        <v>26.13</v>
      </c>
    </row>
    <row r="19" spans="1:6" x14ac:dyDescent="0.25">
      <c r="A19" s="118"/>
      <c r="B19" s="5">
        <v>3750</v>
      </c>
      <c r="C19" s="5">
        <v>2</v>
      </c>
      <c r="D19" s="8">
        <v>25.89</v>
      </c>
      <c r="E19" s="12">
        <f t="shared" si="0"/>
        <v>26.25</v>
      </c>
      <c r="F19" s="12">
        <f t="shared" si="2"/>
        <v>26.43</v>
      </c>
    </row>
    <row r="20" spans="1:6" x14ac:dyDescent="0.25">
      <c r="A20" s="118"/>
      <c r="B20" s="5">
        <v>5625</v>
      </c>
      <c r="C20" s="5">
        <v>3</v>
      </c>
      <c r="D20" s="8">
        <v>26.05</v>
      </c>
      <c r="E20" s="12">
        <f t="shared" si="0"/>
        <v>26.41</v>
      </c>
      <c r="F20" s="12">
        <f t="shared" si="2"/>
        <v>26.59</v>
      </c>
    </row>
    <row r="21" spans="1:6" x14ac:dyDescent="0.25">
      <c r="A21" s="118"/>
      <c r="B21" s="5">
        <v>7500</v>
      </c>
      <c r="C21" s="5">
        <v>4</v>
      </c>
      <c r="D21" s="8">
        <v>26.21</v>
      </c>
      <c r="E21" s="12">
        <f t="shared" si="0"/>
        <v>26.58</v>
      </c>
      <c r="F21" s="12">
        <f t="shared" si="2"/>
        <v>26.77</v>
      </c>
    </row>
    <row r="22" spans="1:6" ht="15.75" thickBot="1" x14ac:dyDescent="0.3">
      <c r="A22" s="119"/>
      <c r="B22" s="6">
        <v>9375</v>
      </c>
      <c r="C22" s="6">
        <v>5</v>
      </c>
      <c r="D22" s="9">
        <v>26.35</v>
      </c>
      <c r="E22" s="13">
        <f t="shared" si="0"/>
        <v>26.72</v>
      </c>
      <c r="F22" s="14">
        <f t="shared" si="2"/>
        <v>26.91</v>
      </c>
    </row>
    <row r="23" spans="1:6" ht="29.25" customHeight="1" x14ac:dyDescent="0.25">
      <c r="A23" s="121" t="s">
        <v>10</v>
      </c>
      <c r="B23" s="5"/>
      <c r="C23" s="5" t="s">
        <v>6</v>
      </c>
      <c r="D23" s="8">
        <v>18.22</v>
      </c>
      <c r="E23" s="12">
        <f t="shared" si="0"/>
        <v>18.48</v>
      </c>
      <c r="F23" s="12">
        <f t="shared" si="2"/>
        <v>18.61</v>
      </c>
    </row>
    <row r="24" spans="1:6" x14ac:dyDescent="0.25">
      <c r="A24" s="122"/>
      <c r="B24" s="11"/>
      <c r="C24" s="5" t="s">
        <v>7</v>
      </c>
      <c r="D24" s="8">
        <v>18.55</v>
      </c>
      <c r="E24" s="12">
        <f t="shared" si="0"/>
        <v>18.809999999999999</v>
      </c>
      <c r="F24" s="12">
        <f t="shared" si="2"/>
        <v>18.940000000000001</v>
      </c>
    </row>
    <row r="25" spans="1:6" x14ac:dyDescent="0.25">
      <c r="A25" s="122"/>
      <c r="B25" s="5">
        <v>1875</v>
      </c>
      <c r="C25" s="5">
        <v>1</v>
      </c>
      <c r="D25" s="8">
        <v>19.329999999999998</v>
      </c>
      <c r="E25" s="12">
        <f t="shared" si="0"/>
        <v>19.600000000000001</v>
      </c>
      <c r="F25" s="12">
        <f t="shared" si="2"/>
        <v>19.739999999999998</v>
      </c>
    </row>
    <row r="26" spans="1:6" x14ac:dyDescent="0.25">
      <c r="A26" s="122"/>
      <c r="B26" s="5">
        <v>3750</v>
      </c>
      <c r="C26" s="5">
        <v>2</v>
      </c>
      <c r="D26" s="8">
        <v>20.09</v>
      </c>
      <c r="E26" s="12">
        <f t="shared" si="0"/>
        <v>20.37</v>
      </c>
      <c r="F26" s="12">
        <f t="shared" si="2"/>
        <v>20.51</v>
      </c>
    </row>
    <row r="27" spans="1:6" ht="15.75" thickBot="1" x14ac:dyDescent="0.3">
      <c r="A27" s="123"/>
      <c r="B27" s="6">
        <v>5625</v>
      </c>
      <c r="C27" s="6">
        <v>3</v>
      </c>
      <c r="D27" s="9">
        <v>21</v>
      </c>
      <c r="E27" s="13">
        <f t="shared" si="0"/>
        <v>21.29</v>
      </c>
      <c r="F27" s="14">
        <f t="shared" si="2"/>
        <v>21.44</v>
      </c>
    </row>
    <row r="28" spans="1:6" x14ac:dyDescent="0.25">
      <c r="A28" s="120" t="s">
        <v>11</v>
      </c>
      <c r="B28" s="5"/>
      <c r="C28" s="5" t="s">
        <v>6</v>
      </c>
      <c r="D28" s="8">
        <v>19.739999999999998</v>
      </c>
      <c r="E28" s="12">
        <f t="shared" si="0"/>
        <v>20.02</v>
      </c>
      <c r="F28" s="12">
        <f t="shared" si="2"/>
        <v>20.16</v>
      </c>
    </row>
    <row r="29" spans="1:6" x14ac:dyDescent="0.25">
      <c r="A29" s="118"/>
      <c r="B29" s="11"/>
      <c r="C29" s="5" t="s">
        <v>7</v>
      </c>
      <c r="D29" s="8">
        <v>20.079999999999998</v>
      </c>
      <c r="E29" s="12">
        <f t="shared" si="0"/>
        <v>20.36</v>
      </c>
      <c r="F29" s="12">
        <f t="shared" si="2"/>
        <v>20.5</v>
      </c>
    </row>
    <row r="30" spans="1:6" x14ac:dyDescent="0.25">
      <c r="A30" s="118"/>
      <c r="B30" s="5">
        <v>1875</v>
      </c>
      <c r="C30" s="5">
        <v>1</v>
      </c>
      <c r="D30" s="8">
        <v>20.36</v>
      </c>
      <c r="E30" s="12">
        <f t="shared" si="0"/>
        <v>20.65</v>
      </c>
      <c r="F30" s="12">
        <f t="shared" si="2"/>
        <v>20.79</v>
      </c>
    </row>
    <row r="31" spans="1:6" ht="15.75" thickBot="1" x14ac:dyDescent="0.3">
      <c r="A31" s="119"/>
      <c r="B31" s="6">
        <v>3750</v>
      </c>
      <c r="C31" s="6">
        <v>2</v>
      </c>
      <c r="D31" s="9">
        <v>21.75</v>
      </c>
      <c r="E31" s="13">
        <f t="shared" si="0"/>
        <v>22.05</v>
      </c>
      <c r="F31" s="14">
        <f t="shared" si="2"/>
        <v>22.2</v>
      </c>
    </row>
    <row r="32" spans="1:6" x14ac:dyDescent="0.25">
      <c r="A32" s="120" t="s">
        <v>12</v>
      </c>
      <c r="B32" s="5"/>
      <c r="C32" s="5" t="s">
        <v>6</v>
      </c>
      <c r="D32" s="8">
        <v>18.38</v>
      </c>
      <c r="E32" s="12">
        <f t="shared" si="0"/>
        <v>18.64</v>
      </c>
      <c r="F32" s="12">
        <f t="shared" si="2"/>
        <v>18.77</v>
      </c>
    </row>
    <row r="33" spans="1:6" x14ac:dyDescent="0.25">
      <c r="A33" s="118"/>
      <c r="B33" s="11"/>
      <c r="C33" s="5" t="s">
        <v>7</v>
      </c>
      <c r="D33" s="8">
        <v>18.7</v>
      </c>
      <c r="E33" s="12">
        <f t="shared" si="0"/>
        <v>18.96</v>
      </c>
      <c r="F33" s="12">
        <f t="shared" si="2"/>
        <v>19.09</v>
      </c>
    </row>
    <row r="34" spans="1:6" x14ac:dyDescent="0.25">
      <c r="A34" s="118"/>
      <c r="B34" s="5">
        <v>1875</v>
      </c>
      <c r="C34" s="5">
        <v>1</v>
      </c>
      <c r="D34" s="8">
        <v>18.91</v>
      </c>
      <c r="E34" s="12">
        <f t="shared" si="0"/>
        <v>19.170000000000002</v>
      </c>
      <c r="F34" s="12">
        <f t="shared" si="2"/>
        <v>19.3</v>
      </c>
    </row>
    <row r="35" spans="1:6" ht="15.75" thickBot="1" x14ac:dyDescent="0.3">
      <c r="A35" s="119"/>
      <c r="B35" s="6">
        <v>3750</v>
      </c>
      <c r="C35" s="6">
        <v>2</v>
      </c>
      <c r="D35" s="9">
        <v>20.100000000000001</v>
      </c>
      <c r="E35" s="13">
        <f t="shared" si="0"/>
        <v>20.38</v>
      </c>
      <c r="F35" s="14">
        <f t="shared" si="2"/>
        <v>20.52</v>
      </c>
    </row>
  </sheetData>
  <mergeCells count="5">
    <mergeCell ref="A4:A13"/>
    <mergeCell ref="A16:A22"/>
    <mergeCell ref="A23:A27"/>
    <mergeCell ref="A28:A31"/>
    <mergeCell ref="A32:A3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7"/>
  <sheetViews>
    <sheetView showGridLines="0" tabSelected="1" topLeftCell="A7" zoomScaleNormal="100" workbookViewId="0">
      <selection activeCell="N14" sqref="N14"/>
    </sheetView>
  </sheetViews>
  <sheetFormatPr defaultRowHeight="15" x14ac:dyDescent="0.25"/>
  <cols>
    <col min="1" max="1" width="24.42578125" customWidth="1"/>
    <col min="2" max="2" width="9.85546875" customWidth="1"/>
    <col min="3" max="3" width="10.28515625" customWidth="1"/>
    <col min="4" max="4" width="10.42578125" customWidth="1"/>
    <col min="5" max="5" width="11.85546875" hidden="1" customWidth="1"/>
    <col min="6" max="6" width="12.7109375" customWidth="1"/>
    <col min="7" max="7" width="14" customWidth="1"/>
    <col min="8" max="8" width="12" hidden="1" customWidth="1"/>
    <col min="9" max="9" width="13" customWidth="1"/>
    <col min="10" max="10" width="12.140625" customWidth="1"/>
  </cols>
  <sheetData>
    <row r="1" spans="1:11" ht="19.5" thickBot="1" x14ac:dyDescent="0.35">
      <c r="A1" s="126" t="s">
        <v>25</v>
      </c>
      <c r="B1" s="127"/>
      <c r="C1" s="127"/>
      <c r="D1" s="127"/>
      <c r="E1" s="127"/>
      <c r="F1" s="128"/>
      <c r="G1" s="128"/>
      <c r="H1" s="128"/>
      <c r="I1" s="128"/>
      <c r="J1" s="129"/>
    </row>
    <row r="2" spans="1:11" ht="19.5" thickBot="1" x14ac:dyDescent="0.35">
      <c r="A2" s="37"/>
      <c r="B2" s="37"/>
      <c r="C2" s="37"/>
      <c r="D2" s="37"/>
      <c r="E2" s="37"/>
      <c r="F2" s="124"/>
      <c r="G2" s="125"/>
      <c r="H2" s="125"/>
      <c r="I2" s="15"/>
    </row>
    <row r="3" spans="1:11" x14ac:dyDescent="0.25">
      <c r="A3" s="26"/>
      <c r="B3" s="133" t="s">
        <v>0</v>
      </c>
      <c r="C3" s="133" t="s">
        <v>1</v>
      </c>
      <c r="D3" s="29">
        <v>44075</v>
      </c>
      <c r="E3" s="29"/>
      <c r="F3" s="70">
        <v>44529</v>
      </c>
      <c r="G3" s="71">
        <v>44743</v>
      </c>
      <c r="H3" s="72"/>
      <c r="I3" s="71">
        <v>45108</v>
      </c>
      <c r="K3" s="41"/>
    </row>
    <row r="4" spans="1:11" ht="15.75" thickBot="1" x14ac:dyDescent="0.3">
      <c r="A4" s="25"/>
      <c r="B4" s="134"/>
      <c r="C4" s="134"/>
      <c r="D4" s="30" t="s">
        <v>13</v>
      </c>
      <c r="E4" s="30"/>
      <c r="F4" s="73" t="s">
        <v>20</v>
      </c>
      <c r="G4" s="74" t="s">
        <v>20</v>
      </c>
      <c r="H4" s="75"/>
      <c r="I4" s="74" t="s">
        <v>20</v>
      </c>
    </row>
    <row r="5" spans="1:11" ht="15" customHeight="1" x14ac:dyDescent="0.25">
      <c r="A5" s="130" t="s">
        <v>19</v>
      </c>
      <c r="B5" s="95"/>
      <c r="C5" s="96" t="s">
        <v>6</v>
      </c>
      <c r="D5" s="97">
        <v>30.59</v>
      </c>
      <c r="E5" s="97"/>
      <c r="F5" s="88">
        <v>31.13</v>
      </c>
      <c r="G5" s="65">
        <v>31.67</v>
      </c>
      <c r="H5" s="98"/>
      <c r="I5" s="65">
        <v>32.22</v>
      </c>
      <c r="K5" s="32"/>
    </row>
    <row r="6" spans="1:11" x14ac:dyDescent="0.25">
      <c r="A6" s="118"/>
      <c r="B6" s="99">
        <v>1875</v>
      </c>
      <c r="C6" s="100">
        <v>1</v>
      </c>
      <c r="D6" s="101">
        <v>31.91</v>
      </c>
      <c r="E6" s="101"/>
      <c r="F6" s="89">
        <v>32.47</v>
      </c>
      <c r="G6" s="66">
        <v>33.04</v>
      </c>
      <c r="H6" s="102"/>
      <c r="I6" s="66">
        <v>33.61</v>
      </c>
      <c r="K6" s="32"/>
    </row>
    <row r="7" spans="1:11" x14ac:dyDescent="0.25">
      <c r="A7" s="118"/>
      <c r="B7" s="99">
        <v>3750</v>
      </c>
      <c r="C7" s="100">
        <v>2</v>
      </c>
      <c r="D7" s="101">
        <v>32.950000000000003</v>
      </c>
      <c r="E7" s="101"/>
      <c r="F7" s="89">
        <v>33.53</v>
      </c>
      <c r="G7" s="66">
        <v>34.11</v>
      </c>
      <c r="H7" s="102"/>
      <c r="I7" s="66">
        <v>34.71</v>
      </c>
      <c r="K7" s="32"/>
    </row>
    <row r="8" spans="1:11" x14ac:dyDescent="0.25">
      <c r="A8" s="118"/>
      <c r="B8" s="99">
        <v>5625</v>
      </c>
      <c r="C8" s="100">
        <v>3</v>
      </c>
      <c r="D8" s="101">
        <v>34.71</v>
      </c>
      <c r="E8" s="101"/>
      <c r="F8" s="89">
        <v>35.32</v>
      </c>
      <c r="G8" s="66">
        <v>35.94</v>
      </c>
      <c r="H8" s="102"/>
      <c r="I8" s="66">
        <v>36.56</v>
      </c>
      <c r="K8" s="32"/>
    </row>
    <row r="9" spans="1:11" x14ac:dyDescent="0.25">
      <c r="A9" s="118"/>
      <c r="B9" s="99">
        <v>7500</v>
      </c>
      <c r="C9" s="100">
        <v>4</v>
      </c>
      <c r="D9" s="101">
        <v>36.11</v>
      </c>
      <c r="E9" s="101"/>
      <c r="F9" s="89">
        <v>36.74</v>
      </c>
      <c r="G9" s="66">
        <v>37.380000000000003</v>
      </c>
      <c r="H9" s="102"/>
      <c r="I9" s="66">
        <v>38.04</v>
      </c>
      <c r="K9" s="32"/>
    </row>
    <row r="10" spans="1:11" x14ac:dyDescent="0.25">
      <c r="A10" s="118"/>
      <c r="B10" s="99">
        <v>9375</v>
      </c>
      <c r="C10" s="100">
        <v>5</v>
      </c>
      <c r="D10" s="101">
        <v>37.840000000000003</v>
      </c>
      <c r="E10" s="101"/>
      <c r="F10" s="89">
        <v>38.5</v>
      </c>
      <c r="G10" s="66">
        <v>39.18</v>
      </c>
      <c r="H10" s="102"/>
      <c r="I10" s="66">
        <v>39.86</v>
      </c>
      <c r="K10" s="32"/>
    </row>
    <row r="11" spans="1:11" x14ac:dyDescent="0.25">
      <c r="A11" s="118"/>
      <c r="B11" s="99">
        <v>11250</v>
      </c>
      <c r="C11" s="100">
        <v>6</v>
      </c>
      <c r="D11" s="101">
        <v>39.5</v>
      </c>
      <c r="E11" s="101"/>
      <c r="F11" s="89">
        <v>40.19</v>
      </c>
      <c r="G11" s="66">
        <v>40.89</v>
      </c>
      <c r="H11" s="102"/>
      <c r="I11" s="66">
        <v>41.61</v>
      </c>
      <c r="K11" s="32"/>
    </row>
    <row r="12" spans="1:11" x14ac:dyDescent="0.25">
      <c r="A12" s="118"/>
      <c r="B12" s="99">
        <v>13125</v>
      </c>
      <c r="C12" s="100">
        <v>7</v>
      </c>
      <c r="D12" s="101">
        <v>42.86</v>
      </c>
      <c r="E12" s="101"/>
      <c r="F12" s="89">
        <v>43.61</v>
      </c>
      <c r="G12" s="66">
        <v>44.37</v>
      </c>
      <c r="H12" s="102"/>
      <c r="I12" s="66">
        <v>45.15</v>
      </c>
      <c r="K12" s="32"/>
    </row>
    <row r="13" spans="1:11" ht="15.75" thickBot="1" x14ac:dyDescent="0.3">
      <c r="A13" s="131"/>
      <c r="B13" s="16">
        <v>15000</v>
      </c>
      <c r="C13" s="6">
        <v>8</v>
      </c>
      <c r="D13" s="36">
        <v>46.31</v>
      </c>
      <c r="E13" s="36"/>
      <c r="F13" s="47">
        <v>47.12</v>
      </c>
      <c r="G13" s="28">
        <v>47.95</v>
      </c>
      <c r="H13" s="48"/>
      <c r="I13" s="28">
        <v>48.78</v>
      </c>
      <c r="K13" s="32"/>
    </row>
    <row r="14" spans="1:11" ht="15.75" thickBot="1" x14ac:dyDescent="0.3">
      <c r="A14" s="33"/>
      <c r="B14" s="34"/>
      <c r="C14" s="34"/>
      <c r="D14" s="32"/>
      <c r="E14" s="35"/>
      <c r="F14" s="32"/>
      <c r="G14" s="32"/>
      <c r="H14" s="32"/>
      <c r="I14" s="32"/>
    </row>
    <row r="15" spans="1:11" ht="30" x14ac:dyDescent="0.25">
      <c r="A15" s="33"/>
      <c r="B15" s="34"/>
      <c r="C15" s="34"/>
      <c r="D15" s="46">
        <v>44013</v>
      </c>
      <c r="E15" s="38">
        <v>44529</v>
      </c>
      <c r="F15" s="38">
        <v>44529</v>
      </c>
      <c r="G15" s="92" t="s">
        <v>14</v>
      </c>
      <c r="H15" s="39">
        <v>44894</v>
      </c>
      <c r="I15" s="39">
        <v>44894</v>
      </c>
      <c r="J15" s="91"/>
    </row>
    <row r="16" spans="1:11" ht="15.75" thickBot="1" x14ac:dyDescent="0.3">
      <c r="A16" s="33"/>
      <c r="B16" s="34"/>
      <c r="C16" s="34"/>
      <c r="D16" s="31" t="s">
        <v>13</v>
      </c>
      <c r="E16" s="44">
        <v>2.1999999999999999E-2</v>
      </c>
      <c r="F16" s="44">
        <v>2.1999999999999999E-2</v>
      </c>
      <c r="G16" s="93" t="s">
        <v>15</v>
      </c>
      <c r="H16" s="45">
        <v>0.03</v>
      </c>
      <c r="I16" s="45">
        <v>0.03</v>
      </c>
      <c r="J16" s="86"/>
    </row>
    <row r="17" spans="1:10" ht="15" customHeight="1" x14ac:dyDescent="0.25">
      <c r="A17" s="130" t="s">
        <v>21</v>
      </c>
      <c r="B17" s="18"/>
      <c r="C17" s="95" t="s">
        <v>6</v>
      </c>
      <c r="D17" s="104">
        <v>25.86</v>
      </c>
      <c r="E17" s="59">
        <f t="shared" ref="E17:E42" si="0">ROUND($D17*(1+$E$16),3)</f>
        <v>26.428999999999998</v>
      </c>
      <c r="F17" s="65">
        <f>ROUND(D17*(1+$E$16),2)</f>
        <v>26.43</v>
      </c>
      <c r="G17" s="68">
        <f>SUM(F17+0.5)</f>
        <v>26.93</v>
      </c>
      <c r="H17" s="62">
        <f>ROUND($G17*(1+$H$16),3)</f>
        <v>27.738</v>
      </c>
      <c r="I17" s="65">
        <f t="shared" ref="I17:I23" si="1">ROUND(G17*(1+$H$16),2)</f>
        <v>27.74</v>
      </c>
    </row>
    <row r="18" spans="1:10" x14ac:dyDescent="0.25">
      <c r="A18" s="118"/>
      <c r="B18" s="113"/>
      <c r="C18" s="99" t="s">
        <v>7</v>
      </c>
      <c r="D18" s="105">
        <v>26.22</v>
      </c>
      <c r="E18" s="60">
        <f t="shared" si="0"/>
        <v>26.797000000000001</v>
      </c>
      <c r="F18" s="66">
        <f t="shared" ref="F18:F42" si="2">ROUND(D18*(1+$E$16),2)</f>
        <v>26.8</v>
      </c>
      <c r="G18" s="69">
        <f t="shared" ref="G18:G23" si="3">SUM(F18+0.5)</f>
        <v>27.3</v>
      </c>
      <c r="H18" s="63">
        <f t="shared" ref="H18:H23" si="4">ROUND($G18*(1+$H$16),3)</f>
        <v>28.119</v>
      </c>
      <c r="I18" s="66">
        <f t="shared" si="1"/>
        <v>28.12</v>
      </c>
    </row>
    <row r="19" spans="1:10" x14ac:dyDescent="0.25">
      <c r="A19" s="118"/>
      <c r="B19" s="106">
        <v>1875</v>
      </c>
      <c r="C19" s="107">
        <v>1</v>
      </c>
      <c r="D19" s="108">
        <v>26.92</v>
      </c>
      <c r="E19" s="82">
        <f t="shared" si="0"/>
        <v>27.512</v>
      </c>
      <c r="F19" s="83">
        <f t="shared" si="2"/>
        <v>27.51</v>
      </c>
      <c r="G19" s="103">
        <f t="shared" si="3"/>
        <v>28.01</v>
      </c>
      <c r="H19" s="84">
        <f t="shared" si="4"/>
        <v>28.85</v>
      </c>
      <c r="I19" s="83">
        <f t="shared" si="1"/>
        <v>28.85</v>
      </c>
    </row>
    <row r="20" spans="1:10" x14ac:dyDescent="0.25">
      <c r="A20" s="118"/>
      <c r="B20" s="99">
        <v>3750</v>
      </c>
      <c r="C20" s="100">
        <v>2</v>
      </c>
      <c r="D20" s="105">
        <v>27.23</v>
      </c>
      <c r="E20" s="60">
        <f t="shared" si="0"/>
        <v>27.829000000000001</v>
      </c>
      <c r="F20" s="66">
        <f t="shared" si="2"/>
        <v>27.83</v>
      </c>
      <c r="G20" s="69">
        <f t="shared" si="3"/>
        <v>28.33</v>
      </c>
      <c r="H20" s="63">
        <f t="shared" si="4"/>
        <v>29.18</v>
      </c>
      <c r="I20" s="66">
        <f t="shared" si="1"/>
        <v>29.18</v>
      </c>
    </row>
    <row r="21" spans="1:10" x14ac:dyDescent="0.25">
      <c r="A21" s="118"/>
      <c r="B21" s="99">
        <v>5625</v>
      </c>
      <c r="C21" s="100">
        <v>3</v>
      </c>
      <c r="D21" s="105">
        <v>27.39</v>
      </c>
      <c r="E21" s="60">
        <f t="shared" si="0"/>
        <v>27.992999999999999</v>
      </c>
      <c r="F21" s="66">
        <f t="shared" si="2"/>
        <v>27.99</v>
      </c>
      <c r="G21" s="69">
        <f t="shared" si="3"/>
        <v>28.49</v>
      </c>
      <c r="H21" s="63">
        <f t="shared" si="4"/>
        <v>29.344999999999999</v>
      </c>
      <c r="I21" s="66">
        <f t="shared" si="1"/>
        <v>29.34</v>
      </c>
    </row>
    <row r="22" spans="1:10" x14ac:dyDescent="0.25">
      <c r="A22" s="118"/>
      <c r="B22" s="99">
        <v>7500</v>
      </c>
      <c r="C22" s="100">
        <v>4</v>
      </c>
      <c r="D22" s="105">
        <v>27.58</v>
      </c>
      <c r="E22" s="60">
        <f t="shared" si="0"/>
        <v>28.187000000000001</v>
      </c>
      <c r="F22" s="66">
        <f t="shared" si="2"/>
        <v>28.19</v>
      </c>
      <c r="G22" s="69">
        <f t="shared" si="3"/>
        <v>28.69</v>
      </c>
      <c r="H22" s="63">
        <f t="shared" si="4"/>
        <v>29.550999999999998</v>
      </c>
      <c r="I22" s="66">
        <f t="shared" si="1"/>
        <v>29.55</v>
      </c>
    </row>
    <row r="23" spans="1:10" ht="15.75" thickBot="1" x14ac:dyDescent="0.3">
      <c r="A23" s="131"/>
      <c r="B23" s="16">
        <v>9375</v>
      </c>
      <c r="C23" s="6">
        <v>5</v>
      </c>
      <c r="D23" s="43">
        <v>27.72</v>
      </c>
      <c r="E23" s="109">
        <f t="shared" si="0"/>
        <v>28.33</v>
      </c>
      <c r="F23" s="28">
        <f t="shared" si="2"/>
        <v>28.33</v>
      </c>
      <c r="G23" s="110">
        <f t="shared" si="3"/>
        <v>28.83</v>
      </c>
      <c r="H23" s="85">
        <f t="shared" si="4"/>
        <v>29.695</v>
      </c>
      <c r="I23" s="28">
        <f t="shared" si="1"/>
        <v>29.69</v>
      </c>
    </row>
    <row r="24" spans="1:10" ht="48" customHeight="1" thickBot="1" x14ac:dyDescent="0.3">
      <c r="A24" s="33"/>
      <c r="B24" s="34"/>
      <c r="C24" s="34"/>
      <c r="D24" s="111">
        <v>44013</v>
      </c>
      <c r="E24" s="38">
        <v>44529</v>
      </c>
      <c r="F24" s="114">
        <v>44529</v>
      </c>
      <c r="G24" s="87"/>
      <c r="H24" s="77"/>
      <c r="I24" s="39">
        <v>44894</v>
      </c>
      <c r="J24" s="94" t="s">
        <v>24</v>
      </c>
    </row>
    <row r="25" spans="1:10" x14ac:dyDescent="0.25">
      <c r="A25" s="130" t="s">
        <v>22</v>
      </c>
      <c r="B25" s="10"/>
      <c r="C25" s="95" t="s">
        <v>6</v>
      </c>
      <c r="D25" s="104">
        <v>19.170000000000002</v>
      </c>
      <c r="E25" s="59">
        <f t="shared" si="0"/>
        <v>19.591999999999999</v>
      </c>
      <c r="F25" s="65">
        <f t="shared" si="2"/>
        <v>19.59</v>
      </c>
      <c r="G25" s="87"/>
      <c r="H25" s="62">
        <f t="shared" ref="H25:H42" si="5">ROUND($E25*(1+$H$16),3)</f>
        <v>20.18</v>
      </c>
      <c r="I25" s="88">
        <f>ROUND(E25*(1+$H$16),2)</f>
        <v>20.18</v>
      </c>
      <c r="J25" s="56">
        <f>I25+3</f>
        <v>23.18</v>
      </c>
    </row>
    <row r="26" spans="1:10" x14ac:dyDescent="0.25">
      <c r="A26" s="122"/>
      <c r="B26" s="11"/>
      <c r="C26" s="99" t="s">
        <v>7</v>
      </c>
      <c r="D26" s="105">
        <v>19.510000000000002</v>
      </c>
      <c r="E26" s="60">
        <f t="shared" si="0"/>
        <v>19.939</v>
      </c>
      <c r="F26" s="66">
        <f t="shared" si="2"/>
        <v>19.940000000000001</v>
      </c>
      <c r="G26" s="87"/>
      <c r="H26" s="63">
        <f t="shared" si="5"/>
        <v>20.536999999999999</v>
      </c>
      <c r="I26" s="89">
        <f t="shared" ref="I26:I42" si="6">ROUND(E26*(1+$H$16),2)</f>
        <v>20.54</v>
      </c>
      <c r="J26" s="57">
        <f t="shared" ref="J26:J29" si="7">I26+3</f>
        <v>23.54</v>
      </c>
    </row>
    <row r="27" spans="1:10" x14ac:dyDescent="0.25">
      <c r="A27" s="122"/>
      <c r="B27" s="106">
        <v>1875</v>
      </c>
      <c r="C27" s="107">
        <v>1</v>
      </c>
      <c r="D27" s="108">
        <v>20.34</v>
      </c>
      <c r="E27" s="82">
        <f t="shared" si="0"/>
        <v>20.786999999999999</v>
      </c>
      <c r="F27" s="83">
        <f t="shared" si="2"/>
        <v>20.79</v>
      </c>
      <c r="G27" s="87"/>
      <c r="H27" s="63">
        <f t="shared" si="5"/>
        <v>21.411000000000001</v>
      </c>
      <c r="I27" s="89">
        <f t="shared" si="6"/>
        <v>21.41</v>
      </c>
      <c r="J27" s="57">
        <f t="shared" si="7"/>
        <v>24.41</v>
      </c>
    </row>
    <row r="28" spans="1:10" x14ac:dyDescent="0.25">
      <c r="A28" s="122"/>
      <c r="B28" s="99">
        <v>3750</v>
      </c>
      <c r="C28" s="100">
        <v>2</v>
      </c>
      <c r="D28" s="112">
        <v>21.13</v>
      </c>
      <c r="E28" s="82">
        <f t="shared" si="0"/>
        <v>21.594999999999999</v>
      </c>
      <c r="F28" s="83">
        <f t="shared" si="2"/>
        <v>21.59</v>
      </c>
      <c r="G28" s="87"/>
      <c r="H28" s="63">
        <f t="shared" si="5"/>
        <v>22.242999999999999</v>
      </c>
      <c r="I28" s="89">
        <f t="shared" si="6"/>
        <v>22.24</v>
      </c>
      <c r="J28" s="57">
        <f t="shared" si="7"/>
        <v>25.24</v>
      </c>
    </row>
    <row r="29" spans="1:10" ht="15.75" thickBot="1" x14ac:dyDescent="0.3">
      <c r="A29" s="132"/>
      <c r="B29" s="6">
        <v>5625</v>
      </c>
      <c r="C29" s="6">
        <v>3</v>
      </c>
      <c r="D29" s="43">
        <v>22.09</v>
      </c>
      <c r="E29" s="61">
        <f t="shared" si="0"/>
        <v>22.576000000000001</v>
      </c>
      <c r="F29" s="67">
        <f t="shared" si="2"/>
        <v>22.58</v>
      </c>
      <c r="G29" s="87"/>
      <c r="H29" s="64">
        <f t="shared" si="5"/>
        <v>23.253</v>
      </c>
      <c r="I29" s="90">
        <f t="shared" si="6"/>
        <v>23.25</v>
      </c>
      <c r="J29" s="58">
        <f t="shared" si="7"/>
        <v>26.25</v>
      </c>
    </row>
    <row r="30" spans="1:10" x14ac:dyDescent="0.25">
      <c r="A30" s="130" t="s">
        <v>23</v>
      </c>
      <c r="B30" s="10"/>
      <c r="C30" s="95" t="s">
        <v>6</v>
      </c>
      <c r="D30" s="104">
        <v>19.170000000000002</v>
      </c>
      <c r="E30" s="59">
        <f t="shared" si="0"/>
        <v>19.591999999999999</v>
      </c>
      <c r="F30" s="65">
        <f t="shared" ref="F30:F34" si="8">ROUND(D30*(1+$E$16),2)</f>
        <v>19.59</v>
      </c>
      <c r="G30" s="87"/>
      <c r="H30" s="62">
        <f t="shared" si="5"/>
        <v>20.18</v>
      </c>
      <c r="I30" s="65">
        <f>ROUND(E30*(1+$H$16),2)</f>
        <v>20.18</v>
      </c>
    </row>
    <row r="31" spans="1:10" x14ac:dyDescent="0.25">
      <c r="A31" s="122"/>
      <c r="B31" s="11"/>
      <c r="C31" s="99" t="s">
        <v>7</v>
      </c>
      <c r="D31" s="105">
        <v>19.510000000000002</v>
      </c>
      <c r="E31" s="60">
        <f t="shared" si="0"/>
        <v>19.939</v>
      </c>
      <c r="F31" s="66">
        <f t="shared" si="8"/>
        <v>19.940000000000001</v>
      </c>
      <c r="G31" s="87"/>
      <c r="H31" s="63">
        <f t="shared" si="5"/>
        <v>20.536999999999999</v>
      </c>
      <c r="I31" s="66">
        <f t="shared" ref="I31:I34" si="9">ROUND(E31*(1+$H$16),2)</f>
        <v>20.54</v>
      </c>
    </row>
    <row r="32" spans="1:10" x14ac:dyDescent="0.25">
      <c r="A32" s="122"/>
      <c r="B32" s="106">
        <v>1875</v>
      </c>
      <c r="C32" s="107">
        <v>1</v>
      </c>
      <c r="D32" s="108">
        <v>20.34</v>
      </c>
      <c r="E32" s="82">
        <f t="shared" si="0"/>
        <v>20.786999999999999</v>
      </c>
      <c r="F32" s="83">
        <f t="shared" si="8"/>
        <v>20.79</v>
      </c>
      <c r="G32" s="87"/>
      <c r="H32" s="63">
        <f t="shared" si="5"/>
        <v>21.411000000000001</v>
      </c>
      <c r="I32" s="66">
        <f t="shared" si="9"/>
        <v>21.41</v>
      </c>
    </row>
    <row r="33" spans="1:10" x14ac:dyDescent="0.25">
      <c r="A33" s="122"/>
      <c r="B33" s="99">
        <v>3750</v>
      </c>
      <c r="C33" s="100">
        <v>2</v>
      </c>
      <c r="D33" s="105">
        <v>21.13</v>
      </c>
      <c r="E33" s="60">
        <f t="shared" si="0"/>
        <v>21.594999999999999</v>
      </c>
      <c r="F33" s="66">
        <f t="shared" si="8"/>
        <v>21.59</v>
      </c>
      <c r="G33" s="87"/>
      <c r="H33" s="63">
        <f t="shared" si="5"/>
        <v>22.242999999999999</v>
      </c>
      <c r="I33" s="66">
        <f t="shared" si="9"/>
        <v>22.24</v>
      </c>
    </row>
    <row r="34" spans="1:10" ht="15.75" thickBot="1" x14ac:dyDescent="0.3">
      <c r="A34" s="132"/>
      <c r="B34" s="6">
        <v>5625</v>
      </c>
      <c r="C34" s="6">
        <v>3</v>
      </c>
      <c r="D34" s="43">
        <v>22.09</v>
      </c>
      <c r="E34" s="109">
        <f t="shared" si="0"/>
        <v>22.576000000000001</v>
      </c>
      <c r="F34" s="28">
        <f t="shared" si="8"/>
        <v>22.58</v>
      </c>
      <c r="G34" s="87"/>
      <c r="H34" s="64">
        <f t="shared" si="5"/>
        <v>23.253</v>
      </c>
      <c r="I34" s="67">
        <f t="shared" si="9"/>
        <v>23.25</v>
      </c>
    </row>
    <row r="35" spans="1:10" ht="15" customHeight="1" x14ac:dyDescent="0.25">
      <c r="A35" s="130" t="s">
        <v>16</v>
      </c>
      <c r="B35" s="10"/>
      <c r="C35" s="95" t="s">
        <v>6</v>
      </c>
      <c r="D35" s="104">
        <v>20.77</v>
      </c>
      <c r="E35" s="59">
        <f t="shared" si="0"/>
        <v>21.227</v>
      </c>
      <c r="F35" s="65">
        <f t="shared" si="2"/>
        <v>21.23</v>
      </c>
      <c r="G35" s="87"/>
      <c r="H35" s="62">
        <f t="shared" si="5"/>
        <v>21.864000000000001</v>
      </c>
      <c r="I35" s="65">
        <f t="shared" si="6"/>
        <v>21.86</v>
      </c>
    </row>
    <row r="36" spans="1:10" x14ac:dyDescent="0.25">
      <c r="A36" s="118"/>
      <c r="B36" s="113"/>
      <c r="C36" s="99" t="s">
        <v>7</v>
      </c>
      <c r="D36" s="105">
        <v>21.12</v>
      </c>
      <c r="E36" s="60">
        <f t="shared" si="0"/>
        <v>21.585000000000001</v>
      </c>
      <c r="F36" s="66">
        <f t="shared" si="2"/>
        <v>21.58</v>
      </c>
      <c r="G36" s="87"/>
      <c r="H36" s="63">
        <f t="shared" si="5"/>
        <v>22.233000000000001</v>
      </c>
      <c r="I36" s="66">
        <f t="shared" si="6"/>
        <v>22.23</v>
      </c>
    </row>
    <row r="37" spans="1:10" x14ac:dyDescent="0.25">
      <c r="A37" s="118"/>
      <c r="B37" s="106">
        <v>1875</v>
      </c>
      <c r="C37" s="107">
        <v>1</v>
      </c>
      <c r="D37" s="108">
        <v>21.42</v>
      </c>
      <c r="E37" s="82">
        <f t="shared" si="0"/>
        <v>21.890999999999998</v>
      </c>
      <c r="F37" s="83">
        <f t="shared" si="2"/>
        <v>21.89</v>
      </c>
      <c r="G37" s="87"/>
      <c r="H37" s="63">
        <f t="shared" si="5"/>
        <v>22.547999999999998</v>
      </c>
      <c r="I37" s="66">
        <f t="shared" si="6"/>
        <v>22.55</v>
      </c>
    </row>
    <row r="38" spans="1:10" ht="15.75" thickBot="1" x14ac:dyDescent="0.3">
      <c r="A38" s="131"/>
      <c r="B38" s="6">
        <v>3750</v>
      </c>
      <c r="C38" s="6">
        <v>2</v>
      </c>
      <c r="D38" s="43">
        <v>22.87</v>
      </c>
      <c r="E38" s="109">
        <f t="shared" si="0"/>
        <v>23.373000000000001</v>
      </c>
      <c r="F38" s="28">
        <f t="shared" si="2"/>
        <v>23.37</v>
      </c>
      <c r="G38" s="87"/>
      <c r="H38" s="64">
        <f t="shared" si="5"/>
        <v>24.074000000000002</v>
      </c>
      <c r="I38" s="67">
        <f t="shared" si="6"/>
        <v>24.07</v>
      </c>
    </row>
    <row r="39" spans="1:10" x14ac:dyDescent="0.25">
      <c r="A39" s="130" t="s">
        <v>17</v>
      </c>
      <c r="B39" s="10"/>
      <c r="C39" s="10" t="s">
        <v>6</v>
      </c>
      <c r="D39" s="42">
        <v>19.34</v>
      </c>
      <c r="E39" s="59">
        <f t="shared" si="0"/>
        <v>19.765000000000001</v>
      </c>
      <c r="F39" s="65">
        <f t="shared" si="2"/>
        <v>19.77</v>
      </c>
      <c r="G39" s="87"/>
      <c r="H39" s="62">
        <f t="shared" si="5"/>
        <v>20.358000000000001</v>
      </c>
      <c r="I39" s="65">
        <f t="shared" si="6"/>
        <v>20.36</v>
      </c>
    </row>
    <row r="40" spans="1:10" x14ac:dyDescent="0.25">
      <c r="A40" s="118"/>
      <c r="B40" s="113"/>
      <c r="C40" s="107" t="s">
        <v>7</v>
      </c>
      <c r="D40" s="108">
        <v>19.670000000000002</v>
      </c>
      <c r="E40" s="60">
        <f t="shared" si="0"/>
        <v>20.103000000000002</v>
      </c>
      <c r="F40" s="66">
        <f t="shared" si="2"/>
        <v>20.100000000000001</v>
      </c>
      <c r="G40" s="87"/>
      <c r="H40" s="63">
        <f t="shared" si="5"/>
        <v>20.706</v>
      </c>
      <c r="I40" s="66">
        <f t="shared" si="6"/>
        <v>20.71</v>
      </c>
    </row>
    <row r="41" spans="1:10" x14ac:dyDescent="0.25">
      <c r="A41" s="118"/>
      <c r="B41" s="99">
        <v>1875</v>
      </c>
      <c r="C41" s="100">
        <v>1</v>
      </c>
      <c r="D41" s="105">
        <v>19.88</v>
      </c>
      <c r="E41" s="60">
        <f t="shared" si="0"/>
        <v>20.317</v>
      </c>
      <c r="F41" s="66">
        <f t="shared" si="2"/>
        <v>20.32</v>
      </c>
      <c r="G41" s="87"/>
      <c r="H41" s="63">
        <f t="shared" si="5"/>
        <v>20.927</v>
      </c>
      <c r="I41" s="66">
        <f t="shared" si="6"/>
        <v>20.93</v>
      </c>
    </row>
    <row r="42" spans="1:10" ht="15.75" thickBot="1" x14ac:dyDescent="0.3">
      <c r="A42" s="131"/>
      <c r="B42" s="5">
        <v>3750</v>
      </c>
      <c r="C42" s="5">
        <v>2</v>
      </c>
      <c r="D42" s="40">
        <v>21.14</v>
      </c>
      <c r="E42" s="76">
        <f t="shared" si="0"/>
        <v>21.605</v>
      </c>
      <c r="F42" s="28">
        <f t="shared" si="2"/>
        <v>21.61</v>
      </c>
      <c r="G42" s="87"/>
      <c r="H42" s="78">
        <f t="shared" si="5"/>
        <v>22.253</v>
      </c>
      <c r="I42" s="67">
        <f t="shared" si="6"/>
        <v>22.25</v>
      </c>
    </row>
    <row r="43" spans="1:10" ht="75.75" thickBot="1" x14ac:dyDescent="0.3">
      <c r="A43" s="33"/>
      <c r="B43" s="116"/>
      <c r="C43" s="17"/>
      <c r="D43" s="111">
        <v>44013</v>
      </c>
      <c r="E43" s="38">
        <v>44529</v>
      </c>
      <c r="F43" s="114">
        <v>44529</v>
      </c>
      <c r="G43" s="87"/>
      <c r="H43" s="77"/>
      <c r="I43" s="115">
        <v>44894</v>
      </c>
      <c r="J43" s="92" t="s">
        <v>26</v>
      </c>
    </row>
    <row r="44" spans="1:10" x14ac:dyDescent="0.25">
      <c r="A44" s="130" t="s">
        <v>18</v>
      </c>
      <c r="B44" s="79"/>
      <c r="C44" s="80" t="s">
        <v>6</v>
      </c>
      <c r="D44" s="81">
        <v>18.989999999999998</v>
      </c>
      <c r="E44" s="82"/>
      <c r="F44" s="83">
        <f>F39-0.35</f>
        <v>19.419999999999998</v>
      </c>
      <c r="G44" s="87"/>
      <c r="H44" s="84"/>
      <c r="I44" s="83">
        <f>I39-0.35</f>
        <v>20.009999999999998</v>
      </c>
      <c r="J44" s="56">
        <f>I44+0.1</f>
        <v>20.11</v>
      </c>
    </row>
    <row r="45" spans="1:10" x14ac:dyDescent="0.25">
      <c r="A45" s="118"/>
      <c r="B45" s="53"/>
      <c r="C45" s="49" t="s">
        <v>7</v>
      </c>
      <c r="D45" s="50">
        <v>19.32</v>
      </c>
      <c r="E45" s="60"/>
      <c r="F45" s="66">
        <f>F40-0.35</f>
        <v>19.75</v>
      </c>
      <c r="G45" s="87"/>
      <c r="H45" s="63"/>
      <c r="I45" s="66">
        <f>I40-0.35</f>
        <v>20.36</v>
      </c>
      <c r="J45" s="57">
        <f t="shared" ref="J45:J47" si="10">I45+0.1</f>
        <v>20.46</v>
      </c>
    </row>
    <row r="46" spans="1:10" x14ac:dyDescent="0.25">
      <c r="A46" s="118"/>
      <c r="B46" s="54">
        <v>1875</v>
      </c>
      <c r="C46" s="49">
        <v>1</v>
      </c>
      <c r="D46" s="50">
        <v>19.53</v>
      </c>
      <c r="E46" s="60"/>
      <c r="F46" s="66">
        <f>F41-0.35</f>
        <v>19.97</v>
      </c>
      <c r="G46" s="87"/>
      <c r="H46" s="63"/>
      <c r="I46" s="66">
        <f>I41-0.35</f>
        <v>20.58</v>
      </c>
      <c r="J46" s="57">
        <f t="shared" si="10"/>
        <v>20.68</v>
      </c>
    </row>
    <row r="47" spans="1:10" ht="18" customHeight="1" thickBot="1" x14ac:dyDescent="0.3">
      <c r="A47" s="131"/>
      <c r="B47" s="55">
        <v>3750</v>
      </c>
      <c r="C47" s="51">
        <v>2</v>
      </c>
      <c r="D47" s="52">
        <v>20.79</v>
      </c>
      <c r="E47" s="61"/>
      <c r="F47" s="67">
        <f>F42-0.35</f>
        <v>21.259999999999998</v>
      </c>
      <c r="G47" s="87"/>
      <c r="H47" s="64"/>
      <c r="I47" s="67">
        <f>I42-0.35</f>
        <v>21.9</v>
      </c>
      <c r="J47" s="58">
        <f t="shared" si="10"/>
        <v>22</v>
      </c>
    </row>
  </sheetData>
  <sheetProtection algorithmName="SHA-512" hashValue="xzOyy3q0/dqPMN8EfOcQ5TJ+NU+R9+3gZMObZ9gZbBI7mKMWKlI/SPjRFHIBbyM5nKmIUniZWk+3yY186V675A==" saltValue="7PPShEFcOoJS5Dq1O+7ZBg==" spinCount="100000" sheet="1" objects="1" scenarios="1"/>
  <mergeCells count="11">
    <mergeCell ref="F2:H2"/>
    <mergeCell ref="A1:J1"/>
    <mergeCell ref="A44:A47"/>
    <mergeCell ref="A25:A29"/>
    <mergeCell ref="A35:A38"/>
    <mergeCell ref="A39:A42"/>
    <mergeCell ref="B3:B4"/>
    <mergeCell ref="A17:A23"/>
    <mergeCell ref="C3:C4"/>
    <mergeCell ref="A5:A13"/>
    <mergeCell ref="A30:A34"/>
  </mergeCells>
  <pageMargins left="0.70866141732283472" right="0.70866141732283472" top="0.74803149606299213" bottom="0.74803149606299213" header="0.31496062992125984" footer="0.31496062992125984"/>
  <pageSetup scale="85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1474bd5-758b-498c-a484-5d00634cc4d3"/>
    <TaxKeywordTaxHTField xmlns="c1474bd5-758b-498c-a484-5d00634cc4d3">
      <Terms xmlns="http://schemas.microsoft.com/office/infopath/2007/PartnerControls"/>
    </TaxKeywordTaxHTField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B90DAC02E253E4BADB96EC7A0B2B40A" ma:contentTypeVersion="21" ma:contentTypeDescription="Create a new document." ma:contentTypeScope="" ma:versionID="e799bd3d27bd7cc6e5fb2760e06684c7">
  <xsd:schema xmlns:xsd="http://www.w3.org/2001/XMLSchema" xmlns:xs="http://www.w3.org/2001/XMLSchema" xmlns:p="http://schemas.microsoft.com/office/2006/metadata/properties" xmlns:ns2="c1474bd5-758b-498c-a484-5d00634cc4d3" xmlns:ns3="6c3017d9-b57f-4c76-bc44-165dd0c84087" xmlns:ns4="7a0c4932-642e-4269-8c34-9db7bdd0ed0d" targetNamespace="http://schemas.microsoft.com/office/2006/metadata/properties" ma:root="true" ma:fieldsID="f1652ce70120d9e419491822bb1494c4" ns2:_="" ns3:_="" ns4:_="">
    <xsd:import namespace="c1474bd5-758b-498c-a484-5d00634cc4d3"/>
    <xsd:import namespace="6c3017d9-b57f-4c76-bc44-165dd0c84087"/>
    <xsd:import namespace="7a0c4932-642e-4269-8c34-9db7bdd0ed0d"/>
    <xsd:element name="properties">
      <xsd:complexType>
        <xsd:sequence>
          <xsd:element name="documentManagement">
            <xsd:complexType>
              <xsd:all>
                <xsd:element ref="ns2:TaxKeywordTaxHTField" minOccurs="0"/>
                <xsd:element ref="ns2:TaxCatchAll" minOccurs="0"/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474bd5-758b-498c-a484-5d00634cc4d3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5" nillable="true" ma:taxonomy="true" ma:internalName="TaxKeywordTaxHTField" ma:taxonomyFieldName="TaxKeyword" ma:displayName="Keywords" ma:fieldId="{23f27201-bee3-471e-b2e7-b64fd8b7ca38}" ma:taxonomyMulti="true" ma:sspId="ae777373-4ef3-433f-af55-d3475e4a6c83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6" nillable="true" ma:displayName="Taxonomy Catch All Column" ma:hidden="true" ma:list="{b86bdaad-988a-4099-9186-8a474c72a657}" ma:internalName="TaxCatchAll" ma:showField="CatchAllData" ma:web="7a0c4932-642e-4269-8c34-9db7bdd0ed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3017d9-b57f-4c76-bc44-165dd0c8408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0c4932-642e-4269-8c34-9db7bdd0ed0d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98A6D4-2382-4D44-B7C6-EDD55AF6F4F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D8D1A07-2A0D-498C-A1C0-1C128485D470}">
  <ds:schemaRefs>
    <ds:schemaRef ds:uri="http://www.w3.org/XML/1998/namespace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http://purl.org/dc/elements/1.1/"/>
    <ds:schemaRef ds:uri="c1474bd5-758b-498c-a484-5d00634cc4d3"/>
    <ds:schemaRef ds:uri="http://schemas.microsoft.com/office/2006/documentManagement/types"/>
    <ds:schemaRef ds:uri="7a0c4932-642e-4269-8c34-9db7bdd0ed0d"/>
    <ds:schemaRef ds:uri="6c3017d9-b57f-4c76-bc44-165dd0c84087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B0767942-83DE-4A31-B639-D1BB548E37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1474bd5-758b-498c-a484-5d00634cc4d3"/>
    <ds:schemaRef ds:uri="6c3017d9-b57f-4c76-bc44-165dd0c84087"/>
    <ds:schemaRef ds:uri="7a0c4932-642e-4269-8c34-9db7bdd0ed0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Schedule A Mar 2019</vt:lpstr>
      <vt:lpstr>Sheet1</vt:lpstr>
      <vt:lpstr>Sheet1!Print_Area</vt:lpstr>
    </vt:vector>
  </TitlesOfParts>
  <Manager/>
  <Company>CLAC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Jantzi, Kim</dc:creator>
  <cp:keywords/>
  <dc:description/>
  <cp:lastModifiedBy>Evelyn Stevens</cp:lastModifiedBy>
  <cp:revision/>
  <cp:lastPrinted>2023-03-23T15:40:35Z</cp:lastPrinted>
  <dcterms:created xsi:type="dcterms:W3CDTF">2014-10-03T19:39:55Z</dcterms:created>
  <dcterms:modified xsi:type="dcterms:W3CDTF">2023-03-23T15:47:37Z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0x0101009B90DAC02E253E4BADB96EC7A0B2B40A</vt:lpwstr>
  </property>
  <property fmtid="{D5CDD505-2E9C-101B-9397-08002B2CF9AE}" pid="3" name="Order">
    <vt:r8>3411000</vt:r8>
  </property>
  <property fmtid="{D5CDD505-2E9C-101B-9397-08002B2CF9AE}" pid="4" name="TaxKeyword">
    <vt:lpwstr/>
  </property>
</Properties>
</file>